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mtcouk.sharepoint.com/sites/SMMTCommunications/Shared Documents/General Files/01 Media/News Releases/Registrations/CV registrations/2025/Q4/B&amp;C/"/>
    </mc:Choice>
  </mc:AlternateContent>
  <xr:revisionPtr revIDLastSave="42" documentId="8_{968508A4-9D09-4A8F-8575-69EE17C6F93F}" xr6:coauthVersionLast="47" xr6:coauthVersionMax="47" xr10:uidLastSave="{498152F0-C77A-4734-B76C-678268ED8C53}"/>
  <bookViews>
    <workbookView xWindow="-108" yWindow="-108" windowWidth="23256" windowHeight="12456" xr2:uid="{00000000-000D-0000-FFFF-FFFF00000000}"/>
  </bookViews>
  <sheets>
    <sheet name="Bus &amp; Coach " sheetId="1" r:id="rId1"/>
    <sheet name="Fuel Typ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69" i="1"/>
  <c r="F52" i="1"/>
  <c r="E52" i="1"/>
  <c r="C52" i="1"/>
  <c r="B52" i="1"/>
  <c r="K40" i="1"/>
  <c r="I40" i="1"/>
  <c r="D32" i="1"/>
  <c r="B32" i="1"/>
</calcChain>
</file>

<file path=xl/sharedStrings.xml><?xml version="1.0" encoding="utf-8"?>
<sst xmlns="http://schemas.openxmlformats.org/spreadsheetml/2006/main" count="128" uniqueCount="77">
  <si>
    <t>Q4</t>
  </si>
  <si>
    <t xml:space="preserve"> Q4 LY</t>
  </si>
  <si>
    <t>% Change</t>
  </si>
  <si>
    <t>YTD</t>
  </si>
  <si>
    <t>YTDLY</t>
  </si>
  <si>
    <t>DOUBLE-DECK</t>
  </si>
  <si>
    <t>MINIBUS TO 6T &amp; UPTO 17 SEATS</t>
  </si>
  <si>
    <t>SINGLE-DECK</t>
  </si>
  <si>
    <t>Total</t>
  </si>
  <si>
    <t>Marque</t>
  </si>
  <si>
    <t>% Market Share</t>
  </si>
  <si>
    <t>Q4 LY</t>
  </si>
  <si>
    <t xml:space="preserve">% Market Share </t>
  </si>
  <si>
    <t>ALEXANDER DENNIS</t>
  </si>
  <si>
    <t>BYD</t>
  </si>
  <si>
    <t>CITROEN</t>
  </si>
  <si>
    <t>FIAT</t>
  </si>
  <si>
    <t>FORD</t>
  </si>
  <si>
    <t>IRIZAR</t>
  </si>
  <si>
    <t>IVECO</t>
  </si>
  <si>
    <t>MAN</t>
  </si>
  <si>
    <t>MAXUS</t>
  </si>
  <si>
    <t>MERCEDES</t>
  </si>
  <si>
    <t>NEOPLAN</t>
  </si>
  <si>
    <t>PEUGEOT</t>
  </si>
  <si>
    <t>RENAULT</t>
  </si>
  <si>
    <t>SCANIA</t>
  </si>
  <si>
    <t>TEMSA</t>
  </si>
  <si>
    <t>VAN HOOL</t>
  </si>
  <si>
    <t>VAUXHALL</t>
  </si>
  <si>
    <t>VDL BUS</t>
  </si>
  <si>
    <t>VOLKSWAGEN</t>
  </si>
  <si>
    <t>VOLVO</t>
  </si>
  <si>
    <t>WRIGHTBUS</t>
  </si>
  <si>
    <t>YUTONG</t>
  </si>
  <si>
    <t>Area Level 2</t>
  </si>
  <si>
    <t>CHANNEL ISLANDS</t>
  </si>
  <si>
    <t>ENGLAND</t>
  </si>
  <si>
    <t>ISLE OF MAN</t>
  </si>
  <si>
    <t>NORTHERN IRELAND</t>
  </si>
  <si>
    <t>SCOTLAND</t>
  </si>
  <si>
    <t>WALES</t>
  </si>
  <si>
    <t>Regions</t>
  </si>
  <si>
    <t>EAST ANGLIA</t>
  </si>
  <si>
    <t>EAST MIDLANDS</t>
  </si>
  <si>
    <t>NORTH WEST</t>
  </si>
  <si>
    <t>NORTHERN</t>
  </si>
  <si>
    <t>SOUTH EAST</t>
  </si>
  <si>
    <t>SOUTH WEST</t>
  </si>
  <si>
    <t>WEST MIDLANDS</t>
  </si>
  <si>
    <t>YORKS/HUMBERSIDE</t>
  </si>
  <si>
    <t>Fuel</t>
  </si>
  <si>
    <t>%  Change</t>
  </si>
  <si>
    <t>% Percentage Change</t>
  </si>
  <si>
    <t>ZEV</t>
  </si>
  <si>
    <t>% Change2</t>
  </si>
  <si>
    <t>FilteredMarketSector</t>
  </si>
  <si>
    <t>Sum of YTD</t>
  </si>
  <si>
    <t>Sum of YTDLY</t>
  </si>
  <si>
    <t>% Market Share YTDLY</t>
  </si>
  <si>
    <t>SWITCH</t>
  </si>
  <si>
    <t>SETRA</t>
  </si>
  <si>
    <t>RENAULT TRUCKS</t>
  </si>
  <si>
    <t>OPTARE</t>
  </si>
  <si>
    <t>LDV</t>
  </si>
  <si>
    <t>INDCAR</t>
  </si>
  <si>
    <t>HIGER</t>
  </si>
  <si>
    <t>CAETANO</t>
  </si>
  <si>
    <t>TOTAL</t>
  </si>
  <si>
    <t>-28.44%</t>
  </si>
  <si>
    <t>2507</t>
  </si>
  <si>
    <t>9259</t>
  </si>
  <si>
    <t>8390</t>
  </si>
  <si>
    <t>10.36%</t>
  </si>
  <si>
    <t>100.00%</t>
  </si>
  <si>
    <t>DIESEL+AFV</t>
  </si>
  <si>
    <t>-28.4%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</si>
</sst>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%;\-0.00%;0.00%"/>
    <numFmt numFmtId="165" formatCode="0.0%;\-0.0%;0.0%"/>
    <numFmt numFmtId="166" formatCode="0.0%"/>
    <numFmt numFmtId="167" formatCode="_-* #,##0_-;\-* #,##0_-;_-* &quot;-&quot;??_-;_-@_-"/>
  </numFmts>
  <fonts count="6">
    <font>
      <sz val="10"/>
      <name val="Arial"/>
    </font>
    <font>
      <b/>
      <sz val="10"/>
      <name val="Arial"/>
    </font>
    <font>
      <sz val="10"/>
      <name val="Arial"/>
    </font>
    <font>
      <sz val="11"/>
      <name val="Aptos Narrow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  <xf numFmtId="10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5" fillId="0" borderId="0" xfId="0" applyFont="1"/>
    <xf numFmtId="10" fontId="5" fillId="0" borderId="0" xfId="0" applyNumberFormat="1" applyFont="1"/>
    <xf numFmtId="0" fontId="0" fillId="0" borderId="0" xfId="0" applyAlignment="1">
      <alignment horizontal="right"/>
    </xf>
    <xf numFmtId="165" fontId="1" fillId="0" borderId="0" xfId="0" applyNumberFormat="1" applyFont="1"/>
    <xf numFmtId="166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166" fontId="5" fillId="0" borderId="0" xfId="0" applyNumberFormat="1" applyFont="1"/>
    <xf numFmtId="166" fontId="5" fillId="0" borderId="0" xfId="1" applyNumberFormat="1" applyFont="1"/>
    <xf numFmtId="167" fontId="0" fillId="0" borderId="0" xfId="3" applyNumberFormat="1" applyFont="1"/>
    <xf numFmtId="167" fontId="1" fillId="0" borderId="0" xfId="3" applyNumberFormat="1" applyFont="1"/>
    <xf numFmtId="167" fontId="5" fillId="0" borderId="0" xfId="3" applyNumberFormat="1" applyFont="1"/>
  </cellXfs>
  <cellStyles count="4">
    <cellStyle name="Comma" xfId="3" builtinId="3"/>
    <cellStyle name="Normal" xfId="0" builtinId="0"/>
    <cellStyle name="Normal 2" xfId="2" xr:uid="{E54583BC-DF9F-4506-B7CB-0327A0A4CED7}"/>
    <cellStyle name="Percent" xfId="1" builtinId="5"/>
  </cellStyles>
  <dxfs count="38">
    <dxf>
      <numFmt numFmtId="14" formatCode="0.00%"/>
    </dxf>
    <dxf>
      <numFmt numFmtId="14" formatCode="0.00%"/>
    </dxf>
    <dxf>
      <numFmt numFmtId="14" formatCode="0.00%"/>
      <alignment horizontal="right" vertical="bottom" textRotation="0" wrapText="0" indent="0" justifyLastLine="0" shrinkToFit="0" readingOrder="0"/>
    </dxf>
    <dxf>
      <numFmt numFmtId="166" formatCode="0.0%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66" formatCode="0.0%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166" formatCode="0.0%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4" formatCode="0.00%"/>
      <alignment horizontal="right" vertical="bottom" textRotation="0" wrapText="0" indent="0" justifyLastLine="0" shrinkToFit="0" readingOrder="0"/>
    </dxf>
    <dxf>
      <numFmt numFmtId="166" formatCode="0.0%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6" formatCode="0.0%"/>
    </dxf>
    <dxf>
      <numFmt numFmtId="166" formatCode="0.0%"/>
    </dxf>
    <dxf>
      <numFmt numFmtId="166" formatCode="0.0%"/>
    </dxf>
    <dxf>
      <numFmt numFmtId="167" formatCode="_-* #,##0_-;\-* #,##0_-;_-* &quot;-&quot;??_-;_-@_-"/>
    </dxf>
    <dxf>
      <numFmt numFmtId="166" formatCode="0.0%"/>
      <alignment horizontal="right" vertical="bottom" textRotation="0" wrapText="0" indent="0" justifyLastLine="0" shrinkToFit="0" readingOrder="0"/>
    </dxf>
    <dxf>
      <numFmt numFmtId="166" formatCode="0.0%"/>
    </dxf>
    <dxf>
      <numFmt numFmtId="166" formatCode="0.0%"/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_-* #,##0_-;\-* #,##0_-;_-* &quot;-&quot;??_-;_-@_-"/>
    </dxf>
    <dxf>
      <numFmt numFmtId="167" formatCode="_-* #,##0_-;\-* #,##0_-;_-* &quot;-&quot;??_-;_-@_-"/>
    </dxf>
    <dxf>
      <numFmt numFmtId="166" formatCode="0.0%"/>
      <alignment horizontal="right" vertical="bottom" textRotation="0" wrapText="0" indent="0" justifyLastLine="0" shrinkToFit="0" readingOrder="0"/>
    </dxf>
    <dxf>
      <numFmt numFmtId="166" formatCode="0.0%"/>
    </dxf>
    <dxf>
      <numFmt numFmtId="167" formatCode="_-* #,##0_-;\-* #,##0_-;_-* &quot;-&quot;??_-;_-@_-"/>
    </dxf>
    <dxf>
      <numFmt numFmtId="164" formatCode="0.00%;\-0.00%;0.00%"/>
    </dxf>
    <dxf>
      <numFmt numFmtId="167" formatCode="_-* #,##0_-;\-* #,##0_-;_-* &quot;-&quot;??_-;_-@_-"/>
    </dxf>
    <dxf>
      <numFmt numFmtId="167" formatCode="_-* #,##0_-;\-* #,##0_-;_-* &quot;-&quot;??_-;_-@_-"/>
    </dxf>
    <dxf>
      <numFmt numFmtId="165" formatCode="0.0%;\-0.0%;0.0%"/>
    </dxf>
    <dxf>
      <numFmt numFmtId="167" formatCode="_-* #,##0_-;\-* #,##0_-;_-* &quot;-&quot;??_-;_-@_-"/>
    </dxf>
    <dxf>
      <numFmt numFmtId="167" formatCode="_-* #,##0_-;\-* #,##0_-;_-* &quot;-&quot;??_-;_-@_-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3A216D-971D-4A2F-82B1-E4A8AFABB019}" name="Table1" displayName="Table1" ref="A1:G5" totalsRowShown="0" headerRowBorderDxfId="37">
  <autoFilter ref="A1:G5" xr:uid="{883A216D-971D-4A2F-82B1-E4A8AFABB019}"/>
  <tableColumns count="7">
    <tableColumn id="1" xr3:uid="{6B94DE9E-3DC8-4A41-A81A-EBDA20729DBE}" name="FilteredMarketSector"/>
    <tableColumn id="2" xr3:uid="{FB7ED678-82E7-4BE3-B234-8380925C9617}" name="Q4" dataDxfId="36" dataCellStyle="Comma"/>
    <tableColumn id="3" xr3:uid="{D9A877E1-FDC2-4A27-81FD-87E814A2D975}" name=" Q4 LY" dataDxfId="35" dataCellStyle="Comma"/>
    <tableColumn id="4" xr3:uid="{BCA843FE-D538-4E2C-A33B-BF06A1E76341}" name="% Change" dataDxfId="34"/>
    <tableColumn id="5" xr3:uid="{C259D72B-832F-4AC4-A034-A89631ED6A1F}" name="YTD" dataDxfId="33" dataCellStyle="Comma"/>
    <tableColumn id="6" xr3:uid="{71DC616F-A08E-41FA-97C2-67805F2CD76A}" name="YTDLY" dataDxfId="32" dataCellStyle="Comma"/>
    <tableColumn id="7" xr3:uid="{0D73C5F0-1928-4D47-8562-1C4FA43A2A9E}" name="% Change2" dataDxfId="3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BF33A16-8AB5-40A4-99EA-D9C1E92F9090}" name="Table6" displayName="Table6" ref="A9:F32" totalsRowCount="1">
  <autoFilter ref="A9:F31" xr:uid="{ABF33A16-8AB5-40A4-99EA-D9C1E92F9090}"/>
  <sortState xmlns:xlrd2="http://schemas.microsoft.com/office/spreadsheetml/2017/richdata2" ref="A10:F31">
    <sortCondition descending="1" ref="B9:B31"/>
  </sortState>
  <tableColumns count="6">
    <tableColumn id="1" xr3:uid="{3E7F0D0A-4E9B-4352-99F1-4215C2296D69}" name="Marque"/>
    <tableColumn id="2" xr3:uid="{DE908ECE-0EB8-4E31-BEAA-A76417446D33}" name="Q4" totalsRowFunction="custom" dataDxfId="30" dataCellStyle="Comma">
      <totalsRowFormula>SUM(Table6[Q4])</totalsRowFormula>
    </tableColumn>
    <tableColumn id="3" xr3:uid="{36500EF1-7E4D-4DEF-BDCD-DF44DE063BE5}" name="% Market Share" totalsRowLabel="100.00%" dataDxfId="29" totalsRowDxfId="28"/>
    <tableColumn id="4" xr3:uid="{7757F5A6-CBE5-4532-8255-65FDCFF0B977}" name="Q4 LY" totalsRowFunction="custom" dataDxfId="27" totalsRowDxfId="26" dataCellStyle="Comma" totalsRowCellStyle="Comma">
      <totalsRowFormula>SUM(Table6[Q4 LY])</totalsRowFormula>
    </tableColumn>
    <tableColumn id="5" xr3:uid="{F0B3E261-8AAB-4137-85BB-B62EF7D854B6}" name="% Market Share " totalsRowLabel="100.00%" dataDxfId="25" totalsRowDxfId="24"/>
    <tableColumn id="6" xr3:uid="{F52F6A37-3C04-4BBD-A308-7AB10BBC6AE1}" name="% Change" totalsRowLabel="-28.4%" dataDxfId="23" totalsRow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478AB3-0D0C-482C-9E5B-3C9F83787F57}" name="Table2" displayName="Table2" ref="H9:M40" totalsRowShown="0">
  <autoFilter ref="H9:M40" xr:uid="{D8478AB3-0D0C-482C-9E5B-3C9F83787F57}"/>
  <sortState xmlns:xlrd2="http://schemas.microsoft.com/office/spreadsheetml/2017/richdata2" ref="H10:M39">
    <sortCondition descending="1" ref="I9:I39"/>
  </sortState>
  <tableColumns count="6">
    <tableColumn id="1" xr3:uid="{7008BF1E-E10E-42F6-B5EA-2E259193A2CA}" name="Marque"/>
    <tableColumn id="2" xr3:uid="{09CFE8A3-2468-442B-AFCD-106F1D5F19B6}" name="Sum of YTD" dataDxfId="21" dataCellStyle="Comma"/>
    <tableColumn id="3" xr3:uid="{4444073E-45D4-48B8-B511-0CB715B973AC}" name="% Market Share " dataDxfId="20"/>
    <tableColumn id="4" xr3:uid="{FA6584F2-B408-4ECB-B14E-5DA05263A7DE}" name="Sum of YTDLY"/>
    <tableColumn id="5" xr3:uid="{3A05162C-4608-4E9D-9B2B-24F9BE2731F1}" name="% Market Share YTDLY" dataDxfId="19"/>
    <tableColumn id="6" xr3:uid="{A977C839-9E16-4F7D-AAA2-7716CD9FB1F0}" name="% Change" dataDxfId="1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815EAC-853D-4486-80D7-568B4581BAA1}" name="Table3" displayName="Table3" ref="A45:G52" totalsRowCount="1">
  <autoFilter ref="A45:G51" xr:uid="{B7815EAC-853D-4486-80D7-568B4581BAA1}"/>
  <tableColumns count="7">
    <tableColumn id="1" xr3:uid="{1FF0C3A3-B167-46ED-B05B-9EDB59DAC964}" name="Area Level 2"/>
    <tableColumn id="2" xr3:uid="{D3B0114D-F33F-47C0-B6C1-E8BF5CA6B098}" name="Q4" totalsRowFunction="custom" dataDxfId="17" dataCellStyle="Comma">
      <totalsRowFormula>SUM(Table3[Q4])</totalsRowFormula>
    </tableColumn>
    <tableColumn id="3" xr3:uid="{EE82D551-1B37-481A-A64C-7D45D30D2609}" name="Q4 LY" totalsRowFunction="custom" dataDxfId="16" dataCellStyle="Comma">
      <totalsRowFormula>SUM(Table3[Q4 LY])</totalsRowFormula>
    </tableColumn>
    <tableColumn id="4" xr3:uid="{D45CA414-5AC7-4B58-8E7A-1AD9AE906FD9}" name="% Change" totalsRowLabel="-28.44%" dataDxfId="15" totalsRowDxfId="14"/>
    <tableColumn id="5" xr3:uid="{062DDF2B-4742-48B4-9202-6E895F9F8949}" name="Sum of YTD" totalsRowFunction="custom" dataDxfId="13" dataCellStyle="Comma">
      <totalsRowFormula>SUM(Table3[Sum of YTD])</totalsRowFormula>
    </tableColumn>
    <tableColumn id="6" xr3:uid="{EEA25677-8A20-4F20-8FF1-DA67BD9C577D}" name="Sum of YTDLY" totalsRowFunction="custom" dataDxfId="12" dataCellStyle="Comma">
      <totalsRowFormula>SUM(Table3[Sum of YTDLY])</totalsRowFormula>
    </tableColumn>
    <tableColumn id="7" xr3:uid="{1019C07E-FC81-4E57-AF76-5318F98446D1}" name="% Change2" totalsRowLabel="10.36%" dataDxfId="11" totalsRowDxfId="1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290E3A-35DD-4403-8819-A68D9F65A20A}" name="Table7" displayName="Table7" ref="A55:G69" totalsRowCount="1">
  <autoFilter ref="A55:G68" xr:uid="{1A290E3A-35DD-4403-8819-A68D9F65A20A}"/>
  <tableColumns count="7">
    <tableColumn id="1" xr3:uid="{4E41FAD8-2B4B-4510-BDAC-11FF271DA2E6}" name="Regions"/>
    <tableColumn id="2" xr3:uid="{A842CBDC-7B18-4F64-973F-E7136FEFB82F}" name="Q4" totalsRowFunction="custom" totalsRowDxfId="9">
      <totalsRowFormula>SUM(Table7[Q4])</totalsRowFormula>
    </tableColumn>
    <tableColumn id="3" xr3:uid="{7BCD28AA-0BE3-4965-BFD6-80ACC66237F4}" name="Q4 LY" totalsRowLabel="2507" totalsRowDxfId="8"/>
    <tableColumn id="4" xr3:uid="{815BE5F6-C159-4B48-99F2-0E5F00127E2D}" name="% Change" totalsRowLabel="-28.44%" dataDxfId="7" totalsRowDxfId="6"/>
    <tableColumn id="5" xr3:uid="{08DA1A27-C84F-446F-A577-4689B6016844}" name="Sum of YTD" totalsRowLabel="9259" totalsRowDxfId="5"/>
    <tableColumn id="6" xr3:uid="{4C777F36-E1D6-47BC-B892-FBDC38AB678F}" name="Sum of YTDLY" totalsRowLabel="8390" totalsRowDxfId="4"/>
    <tableColumn id="7" xr3:uid="{C267D738-A0DE-4601-A570-432D59D9FDB2}" name="% Change2" totalsRowLabel="10.36%" dataDxfId="3" totalsRowDxfId="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D7FCA0-270D-4CB4-973B-4F885CBC51D5}" name="Table85" displayName="Table85" ref="A4:G7" totalsRowShown="0">
  <autoFilter ref="A4:G7" xr:uid="{A6D7FCA0-270D-4CB4-973B-4F885CBC51D5}"/>
  <tableColumns count="7">
    <tableColumn id="1" xr3:uid="{23A764C6-F894-451D-AF4C-261091E3D874}" name="Fuel"/>
    <tableColumn id="2" xr3:uid="{8689FACE-C7D9-4849-9183-E5B7ECD95CFE}" name="Q4"/>
    <tableColumn id="3" xr3:uid="{22262331-92DD-4A81-8C53-E1E0F3657227}" name="Q4 LY"/>
    <tableColumn id="4" xr3:uid="{7D7D905F-3959-4927-92FE-A2BAE11E7EB2}" name="%  Change" dataDxfId="1"/>
    <tableColumn id="5" xr3:uid="{E7367792-6ABB-4765-B167-7E2D95F285EB}" name="YTD"/>
    <tableColumn id="6" xr3:uid="{97ABBF5D-8E1D-4387-957C-0AB353D82BCD}" name="Sum of YTDLY"/>
    <tableColumn id="7" xr3:uid="{526BCEF0-D2A5-4461-9E0A-88BAAAF7022B}" name="% Percentage Chang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zoomScale="115" zoomScaleNormal="115" workbookViewId="0">
      <selection sqref="A1:G5"/>
    </sheetView>
  </sheetViews>
  <sheetFormatPr defaultRowHeight="13.2"/>
  <cols>
    <col min="1" max="1" width="35.109375" customWidth="1"/>
    <col min="3" max="3" width="16.5546875" customWidth="1"/>
    <col min="4" max="4" width="11.6640625" customWidth="1"/>
    <col min="5" max="5" width="22.33203125" customWidth="1"/>
    <col min="6" max="6" width="14.6640625" customWidth="1"/>
    <col min="7" max="7" width="20.5546875" customWidth="1"/>
    <col min="8" max="8" width="14.5546875" customWidth="1"/>
    <col min="9" max="9" width="12.6640625" customWidth="1"/>
    <col min="10" max="10" width="16.5546875" customWidth="1"/>
    <col min="11" max="11" width="14.88671875" customWidth="1"/>
    <col min="12" max="12" width="22.33203125" style="5" customWidth="1"/>
    <col min="13" max="13" width="11.33203125" customWidth="1"/>
    <col min="15" max="15" width="8.88671875" style="5"/>
  </cols>
  <sheetData>
    <row r="1" spans="1:15">
      <c r="A1" s="2" t="s">
        <v>56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55</v>
      </c>
    </row>
    <row r="2" spans="1:15">
      <c r="A2" t="s">
        <v>5</v>
      </c>
      <c r="B2" s="17">
        <v>507</v>
      </c>
      <c r="C2" s="17">
        <v>488</v>
      </c>
      <c r="D2" s="12">
        <v>3.8934426229508198E-2</v>
      </c>
      <c r="E2" s="17">
        <v>2010</v>
      </c>
      <c r="F2" s="17">
        <v>1601</v>
      </c>
      <c r="G2" s="12">
        <v>0.2555</v>
      </c>
      <c r="L2" s="6"/>
      <c r="O2" s="6"/>
    </row>
    <row r="3" spans="1:15">
      <c r="A3" t="s">
        <v>6</v>
      </c>
      <c r="B3" s="17">
        <v>787</v>
      </c>
      <c r="C3" s="17">
        <v>1576</v>
      </c>
      <c r="D3" s="12">
        <v>-0.50063451776649748</v>
      </c>
      <c r="E3" s="17">
        <v>4784</v>
      </c>
      <c r="F3" s="17">
        <v>4816</v>
      </c>
      <c r="G3" s="3">
        <v>-6.6E-3</v>
      </c>
      <c r="L3" s="6"/>
      <c r="O3" s="6"/>
    </row>
    <row r="4" spans="1:15">
      <c r="A4" t="s">
        <v>7</v>
      </c>
      <c r="B4" s="17">
        <v>500</v>
      </c>
      <c r="C4" s="17">
        <v>443</v>
      </c>
      <c r="D4" s="12">
        <v>0.12866817155756208</v>
      </c>
      <c r="E4" s="17">
        <v>2465</v>
      </c>
      <c r="F4" s="17">
        <v>1973</v>
      </c>
      <c r="G4" s="12">
        <v>0.24940000000000001</v>
      </c>
      <c r="L4" s="6"/>
      <c r="O4" s="6"/>
    </row>
    <row r="5" spans="1:15">
      <c r="A5" s="1" t="s">
        <v>8</v>
      </c>
      <c r="B5" s="18">
        <v>1794</v>
      </c>
      <c r="C5" s="18">
        <v>2507</v>
      </c>
      <c r="D5" s="10">
        <v>-0.28440366972477066</v>
      </c>
      <c r="E5" s="18">
        <v>9259</v>
      </c>
      <c r="F5" s="18">
        <v>8390</v>
      </c>
      <c r="G5" s="10">
        <v>0.1036</v>
      </c>
    </row>
    <row r="9" spans="1:15">
      <c r="A9" t="s">
        <v>9</v>
      </c>
      <c r="B9" t="s">
        <v>0</v>
      </c>
      <c r="C9" t="s">
        <v>10</v>
      </c>
      <c r="D9" t="s">
        <v>11</v>
      </c>
      <c r="E9" t="s">
        <v>12</v>
      </c>
      <c r="F9" t="s">
        <v>2</v>
      </c>
      <c r="H9" t="s">
        <v>9</v>
      </c>
      <c r="I9" t="s">
        <v>57</v>
      </c>
      <c r="J9" t="s">
        <v>12</v>
      </c>
      <c r="K9" t="s">
        <v>58</v>
      </c>
      <c r="L9" t="s">
        <v>59</v>
      </c>
      <c r="M9" t="s">
        <v>2</v>
      </c>
    </row>
    <row r="10" spans="1:15">
      <c r="A10" t="s">
        <v>22</v>
      </c>
      <c r="B10" s="17">
        <v>314</v>
      </c>
      <c r="C10" s="13">
        <v>0.17499999999999999</v>
      </c>
      <c r="D10" s="17">
        <v>217</v>
      </c>
      <c r="E10" s="13">
        <v>8.6599999999999996E-2</v>
      </c>
      <c r="F10" s="13">
        <v>0.44700000000000001</v>
      </c>
      <c r="H10" t="s">
        <v>17</v>
      </c>
      <c r="I10" s="17">
        <v>2014</v>
      </c>
      <c r="J10" s="13">
        <v>0.2175</v>
      </c>
      <c r="K10" s="17">
        <v>1910</v>
      </c>
      <c r="L10" s="13">
        <v>0.22770000000000001</v>
      </c>
      <c r="M10" s="13">
        <v>5.45E-2</v>
      </c>
    </row>
    <row r="11" spans="1:15">
      <c r="A11" t="s">
        <v>17</v>
      </c>
      <c r="B11" s="17">
        <v>281</v>
      </c>
      <c r="C11" s="13">
        <v>0.15659999999999999</v>
      </c>
      <c r="D11" s="17">
        <v>746</v>
      </c>
      <c r="E11" s="13">
        <v>0.29759999999999998</v>
      </c>
      <c r="F11" s="13">
        <v>-0.62329999999999997</v>
      </c>
      <c r="H11" t="s">
        <v>22</v>
      </c>
      <c r="I11" s="17">
        <v>1255</v>
      </c>
      <c r="J11" s="13">
        <v>0.13550000000000001</v>
      </c>
      <c r="K11" s="17">
        <v>1024</v>
      </c>
      <c r="L11" s="13">
        <v>0.1221</v>
      </c>
      <c r="M11" s="13">
        <v>0.22559999999999999</v>
      </c>
    </row>
    <row r="12" spans="1:15">
      <c r="A12" t="s">
        <v>33</v>
      </c>
      <c r="B12" s="17">
        <v>262</v>
      </c>
      <c r="C12" s="13">
        <v>0.14599999999999999</v>
      </c>
      <c r="D12" s="17">
        <v>205</v>
      </c>
      <c r="E12" s="13">
        <v>8.1799999999999998E-2</v>
      </c>
      <c r="F12" s="13">
        <v>0.27800000000000002</v>
      </c>
      <c r="H12" t="s">
        <v>33</v>
      </c>
      <c r="I12" s="17">
        <v>960</v>
      </c>
      <c r="J12" s="13">
        <v>0.1037</v>
      </c>
      <c r="K12" s="17">
        <v>850</v>
      </c>
      <c r="L12" s="13">
        <v>0.1013</v>
      </c>
      <c r="M12" s="13">
        <v>0.12939999999999999</v>
      </c>
    </row>
    <row r="13" spans="1:15">
      <c r="A13" t="s">
        <v>32</v>
      </c>
      <c r="B13" s="17">
        <v>173</v>
      </c>
      <c r="C13" s="13">
        <v>9.64E-2</v>
      </c>
      <c r="D13" s="17">
        <v>178</v>
      </c>
      <c r="E13" s="13">
        <v>7.0999999999999994E-2</v>
      </c>
      <c r="F13" s="13">
        <v>-2.81E-2</v>
      </c>
      <c r="H13" t="s">
        <v>24</v>
      </c>
      <c r="I13" s="17">
        <v>926</v>
      </c>
      <c r="J13" s="13">
        <v>0.1</v>
      </c>
      <c r="K13" s="17">
        <v>1043</v>
      </c>
      <c r="L13" s="13">
        <v>0.12429999999999999</v>
      </c>
      <c r="M13" s="13">
        <v>-0.11219999999999999</v>
      </c>
    </row>
    <row r="14" spans="1:15">
      <c r="A14" t="s">
        <v>24</v>
      </c>
      <c r="B14" s="17">
        <v>147</v>
      </c>
      <c r="C14" s="13">
        <v>8.1900000000000001E-2</v>
      </c>
      <c r="D14" s="17">
        <v>315</v>
      </c>
      <c r="E14" s="13">
        <v>0.12559999999999999</v>
      </c>
      <c r="F14" s="13">
        <v>-0.5333</v>
      </c>
      <c r="H14" t="s">
        <v>34</v>
      </c>
      <c r="I14" s="17">
        <v>843</v>
      </c>
      <c r="J14" s="13">
        <v>9.0999999999999998E-2</v>
      </c>
      <c r="K14" s="17">
        <v>275</v>
      </c>
      <c r="L14" s="13">
        <v>3.2800000000000003E-2</v>
      </c>
      <c r="M14" s="13">
        <v>2.0655000000000001</v>
      </c>
    </row>
    <row r="15" spans="1:15">
      <c r="A15" t="s">
        <v>34</v>
      </c>
      <c r="B15" s="17">
        <v>142</v>
      </c>
      <c r="C15" s="13">
        <v>7.9200000000000007E-2</v>
      </c>
      <c r="D15" s="17">
        <v>56</v>
      </c>
      <c r="E15" s="13">
        <v>2.23E-2</v>
      </c>
      <c r="F15" s="13">
        <v>1.5357000000000001</v>
      </c>
      <c r="H15" t="s">
        <v>13</v>
      </c>
      <c r="I15" s="17">
        <v>831</v>
      </c>
      <c r="J15" s="13">
        <v>8.9800000000000005E-2</v>
      </c>
      <c r="K15" s="17">
        <v>974</v>
      </c>
      <c r="L15" s="13">
        <v>0.11609999999999999</v>
      </c>
      <c r="M15" s="13">
        <v>-0.14680000000000001</v>
      </c>
    </row>
    <row r="16" spans="1:15">
      <c r="A16" t="s">
        <v>13</v>
      </c>
      <c r="B16" s="17">
        <v>127</v>
      </c>
      <c r="C16" s="13">
        <v>7.0800000000000002E-2</v>
      </c>
      <c r="D16" s="17">
        <v>335</v>
      </c>
      <c r="E16" s="13">
        <v>0.1336</v>
      </c>
      <c r="F16" s="13">
        <v>-0.62090000000000001</v>
      </c>
      <c r="H16" t="s">
        <v>32</v>
      </c>
      <c r="I16" s="17">
        <v>619</v>
      </c>
      <c r="J16" s="13">
        <v>6.6900000000000001E-2</v>
      </c>
      <c r="K16" s="17">
        <v>527</v>
      </c>
      <c r="L16" s="13">
        <v>6.2799999999999995E-2</v>
      </c>
      <c r="M16" s="13">
        <v>0.17460000000000001</v>
      </c>
    </row>
    <row r="17" spans="1:13">
      <c r="A17" t="s">
        <v>14</v>
      </c>
      <c r="B17" s="17">
        <v>125</v>
      </c>
      <c r="C17" s="13">
        <v>6.9699999999999998E-2</v>
      </c>
      <c r="D17" s="17">
        <v>44</v>
      </c>
      <c r="E17" s="13">
        <v>1.7600000000000001E-2</v>
      </c>
      <c r="F17" s="13">
        <v>1.8409</v>
      </c>
      <c r="H17" t="s">
        <v>15</v>
      </c>
      <c r="I17" s="17">
        <v>481</v>
      </c>
      <c r="J17" s="13">
        <v>5.1900000000000002E-2</v>
      </c>
      <c r="K17" s="17">
        <v>462</v>
      </c>
      <c r="L17" s="13">
        <v>5.5100000000000003E-2</v>
      </c>
      <c r="M17" s="13">
        <v>4.1099999999999998E-2</v>
      </c>
    </row>
    <row r="18" spans="1:13">
      <c r="A18" t="s">
        <v>29</v>
      </c>
      <c r="B18" s="17">
        <v>58</v>
      </c>
      <c r="C18" s="13">
        <v>3.2300000000000002E-2</v>
      </c>
      <c r="D18" s="17">
        <v>33</v>
      </c>
      <c r="E18" s="13">
        <v>1.32E-2</v>
      </c>
      <c r="F18" s="13">
        <v>0.75760000000000005</v>
      </c>
      <c r="H18" t="s">
        <v>14</v>
      </c>
      <c r="I18" s="17">
        <v>389</v>
      </c>
      <c r="J18" s="13">
        <v>4.2000000000000003E-2</v>
      </c>
      <c r="K18" s="17">
        <v>353</v>
      </c>
      <c r="L18" s="13">
        <v>4.2099999999999999E-2</v>
      </c>
      <c r="M18" s="13">
        <v>0.10199999999999999</v>
      </c>
    </row>
    <row r="19" spans="1:13">
      <c r="A19" t="s">
        <v>26</v>
      </c>
      <c r="B19" s="17">
        <v>51</v>
      </c>
      <c r="C19" s="13">
        <v>2.8400000000000002E-2</v>
      </c>
      <c r="D19" s="17">
        <v>49</v>
      </c>
      <c r="E19" s="13">
        <v>1.95E-2</v>
      </c>
      <c r="F19" s="13">
        <v>4.0800000000000003E-2</v>
      </c>
      <c r="H19" t="s">
        <v>26</v>
      </c>
      <c r="I19" s="17">
        <v>285</v>
      </c>
      <c r="J19" s="13">
        <v>3.0800000000000001E-2</v>
      </c>
      <c r="K19" s="17">
        <v>243</v>
      </c>
      <c r="L19" s="13">
        <v>2.9000000000000001E-2</v>
      </c>
      <c r="M19" s="13">
        <v>0.17280000000000001</v>
      </c>
    </row>
    <row r="20" spans="1:13">
      <c r="A20" t="s">
        <v>16</v>
      </c>
      <c r="B20" s="17">
        <v>36</v>
      </c>
      <c r="C20" s="13">
        <v>2.01E-2</v>
      </c>
      <c r="D20" s="17">
        <v>36</v>
      </c>
      <c r="E20" s="13">
        <v>1.44E-2</v>
      </c>
      <c r="F20" s="13">
        <v>0</v>
      </c>
      <c r="H20" t="s">
        <v>29</v>
      </c>
      <c r="I20" s="17">
        <v>185</v>
      </c>
      <c r="J20" s="13">
        <v>0.02</v>
      </c>
      <c r="K20" s="17">
        <v>300</v>
      </c>
      <c r="L20" s="13">
        <v>3.5799999999999998E-2</v>
      </c>
      <c r="M20" s="13">
        <v>-0.38329999999999997</v>
      </c>
    </row>
    <row r="21" spans="1:13">
      <c r="A21" t="s">
        <v>27</v>
      </c>
      <c r="B21" s="17">
        <v>27</v>
      </c>
      <c r="C21" s="13">
        <v>1.5100000000000001E-2</v>
      </c>
      <c r="D21" s="17"/>
      <c r="E21" s="13"/>
      <c r="F21" s="13">
        <v>0</v>
      </c>
      <c r="H21" t="s">
        <v>16</v>
      </c>
      <c r="I21" s="17">
        <v>128</v>
      </c>
      <c r="J21" s="13">
        <v>1.38E-2</v>
      </c>
      <c r="K21" s="17">
        <v>100</v>
      </c>
      <c r="L21" s="13">
        <v>1.1900000000000001E-2</v>
      </c>
      <c r="M21" s="13">
        <v>0.28000000000000003</v>
      </c>
    </row>
    <row r="22" spans="1:13">
      <c r="A22" t="s">
        <v>18</v>
      </c>
      <c r="B22" s="17">
        <v>18</v>
      </c>
      <c r="C22" s="13">
        <v>0.01</v>
      </c>
      <c r="D22" s="17">
        <v>12</v>
      </c>
      <c r="E22" s="13">
        <v>4.7999999999999996E-3</v>
      </c>
      <c r="F22" s="13">
        <v>0.5</v>
      </c>
      <c r="H22" t="s">
        <v>18</v>
      </c>
      <c r="I22" s="17">
        <v>90</v>
      </c>
      <c r="J22" s="13">
        <v>9.7000000000000003E-3</v>
      </c>
      <c r="K22" s="17">
        <v>94</v>
      </c>
      <c r="L22" s="13">
        <v>1.12E-2</v>
      </c>
      <c r="M22" s="13">
        <v>-4.2599999999999999E-2</v>
      </c>
    </row>
    <row r="23" spans="1:13">
      <c r="A23" t="s">
        <v>23</v>
      </c>
      <c r="B23" s="17">
        <v>16</v>
      </c>
      <c r="C23" s="13">
        <v>8.8999999999999999E-3</v>
      </c>
      <c r="D23" s="17"/>
      <c r="E23" s="13"/>
      <c r="F23" s="13">
        <v>0</v>
      </c>
      <c r="H23" t="s">
        <v>27</v>
      </c>
      <c r="I23" s="17">
        <v>83</v>
      </c>
      <c r="J23" s="13">
        <v>8.9999999999999993E-3</v>
      </c>
      <c r="K23" s="17">
        <v>0</v>
      </c>
      <c r="L23" s="13">
        <v>0</v>
      </c>
      <c r="M23" s="13">
        <v>0</v>
      </c>
    </row>
    <row r="24" spans="1:13">
      <c r="A24" t="s">
        <v>21</v>
      </c>
      <c r="B24" s="17">
        <v>7</v>
      </c>
      <c r="C24" s="13">
        <v>3.8999999999999998E-3</v>
      </c>
      <c r="D24" s="17">
        <v>2</v>
      </c>
      <c r="E24" s="13">
        <v>8.0000000000000004E-4</v>
      </c>
      <c r="F24" s="13">
        <v>2.5</v>
      </c>
      <c r="H24" t="s">
        <v>23</v>
      </c>
      <c r="I24" s="17">
        <v>70</v>
      </c>
      <c r="J24" s="13">
        <v>7.6E-3</v>
      </c>
      <c r="K24" s="17">
        <v>63</v>
      </c>
      <c r="L24" s="13">
        <v>7.4999999999999997E-3</v>
      </c>
      <c r="M24" s="13">
        <v>0.1111</v>
      </c>
    </row>
    <row r="25" spans="1:13">
      <c r="A25" t="s">
        <v>20</v>
      </c>
      <c r="B25" s="17">
        <v>5</v>
      </c>
      <c r="C25" s="13">
        <v>2.8E-3</v>
      </c>
      <c r="D25" s="17">
        <v>10</v>
      </c>
      <c r="E25" s="13">
        <v>4.0000000000000001E-3</v>
      </c>
      <c r="F25" s="13">
        <v>-0.5</v>
      </c>
      <c r="H25" t="s">
        <v>21</v>
      </c>
      <c r="I25" s="17">
        <v>29</v>
      </c>
      <c r="J25" s="13">
        <v>3.0999999999999999E-3</v>
      </c>
      <c r="K25" s="17">
        <v>5</v>
      </c>
      <c r="L25" s="13">
        <v>5.9999999999999995E-4</v>
      </c>
      <c r="M25" s="13">
        <v>4.8</v>
      </c>
    </row>
    <row r="26" spans="1:13">
      <c r="A26" t="s">
        <v>15</v>
      </c>
      <c r="B26" s="17">
        <v>3</v>
      </c>
      <c r="C26" s="13">
        <v>1.6999999999999999E-3</v>
      </c>
      <c r="D26" s="17">
        <v>198</v>
      </c>
      <c r="E26" s="13">
        <v>7.9000000000000001E-2</v>
      </c>
      <c r="F26" s="13">
        <v>-0.98480000000000001</v>
      </c>
      <c r="H26" t="s">
        <v>25</v>
      </c>
      <c r="I26" s="17">
        <v>27</v>
      </c>
      <c r="J26" s="13">
        <v>2.8999999999999998E-3</v>
      </c>
      <c r="K26" s="17">
        <v>79</v>
      </c>
      <c r="L26" s="13">
        <v>9.4000000000000004E-3</v>
      </c>
      <c r="M26" s="13">
        <v>-0.65820000000000001</v>
      </c>
    </row>
    <row r="27" spans="1:13">
      <c r="A27" t="s">
        <v>25</v>
      </c>
      <c r="B27" s="17">
        <v>1</v>
      </c>
      <c r="C27" s="13">
        <v>5.9999999999999995E-4</v>
      </c>
      <c r="D27" s="17">
        <v>30</v>
      </c>
      <c r="E27" s="13">
        <v>1.2E-2</v>
      </c>
      <c r="F27" s="13">
        <v>-0.9667</v>
      </c>
      <c r="H27" t="s">
        <v>60</v>
      </c>
      <c r="I27" s="17">
        <v>25</v>
      </c>
      <c r="J27" s="13">
        <v>2.7000000000000001E-3</v>
      </c>
      <c r="K27" s="17">
        <v>0</v>
      </c>
      <c r="L27" s="13">
        <v>0</v>
      </c>
      <c r="M27" s="13">
        <v>0</v>
      </c>
    </row>
    <row r="28" spans="1:13">
      <c r="A28" t="s">
        <v>31</v>
      </c>
      <c r="B28" s="17">
        <v>1</v>
      </c>
      <c r="C28" s="13">
        <v>5.9999999999999995E-4</v>
      </c>
      <c r="D28" s="17"/>
      <c r="E28" s="13"/>
      <c r="F28" s="13">
        <v>0</v>
      </c>
      <c r="H28" t="s">
        <v>20</v>
      </c>
      <c r="I28" s="17">
        <v>12</v>
      </c>
      <c r="J28" s="13">
        <v>1.2999999999999999E-3</v>
      </c>
      <c r="K28" s="17">
        <v>41</v>
      </c>
      <c r="L28" s="13">
        <v>4.8999999999999998E-3</v>
      </c>
      <c r="M28" s="13">
        <v>-0.70730000000000004</v>
      </c>
    </row>
    <row r="29" spans="1:13">
      <c r="A29" t="s">
        <v>19</v>
      </c>
      <c r="B29" s="17"/>
      <c r="C29" s="13"/>
      <c r="D29" s="17">
        <v>9</v>
      </c>
      <c r="E29" s="13">
        <v>3.5999999999999999E-3</v>
      </c>
      <c r="F29" s="13">
        <v>-1</v>
      </c>
      <c r="H29" t="s">
        <v>19</v>
      </c>
      <c r="I29" s="17">
        <v>4</v>
      </c>
      <c r="J29" s="13">
        <v>4.0000000000000002E-4</v>
      </c>
      <c r="K29" s="17">
        <v>14</v>
      </c>
      <c r="L29" s="13">
        <v>1.6999999999999999E-3</v>
      </c>
      <c r="M29" s="13">
        <v>-0.71430000000000005</v>
      </c>
    </row>
    <row r="30" spans="1:13">
      <c r="A30" t="s">
        <v>28</v>
      </c>
      <c r="B30" s="17"/>
      <c r="C30" s="13"/>
      <c r="D30" s="17">
        <v>3</v>
      </c>
      <c r="E30" s="13">
        <v>1.1999999999999999E-3</v>
      </c>
      <c r="F30" s="13">
        <v>-1</v>
      </c>
      <c r="H30" t="s">
        <v>61</v>
      </c>
      <c r="I30" s="17">
        <v>2</v>
      </c>
      <c r="J30" s="13">
        <v>2.0000000000000001E-4</v>
      </c>
      <c r="K30" s="17">
        <v>0</v>
      </c>
      <c r="L30" s="13">
        <v>0</v>
      </c>
      <c r="M30" s="13">
        <v>0</v>
      </c>
    </row>
    <row r="31" spans="1:13">
      <c r="A31" t="s">
        <v>30</v>
      </c>
      <c r="B31" s="17"/>
      <c r="C31" s="13"/>
      <c r="D31" s="17">
        <v>29</v>
      </c>
      <c r="E31" s="13">
        <v>1.1599999999999999E-2</v>
      </c>
      <c r="F31" s="13">
        <v>-1</v>
      </c>
      <c r="H31" t="s">
        <v>31</v>
      </c>
      <c r="I31" s="17">
        <v>1</v>
      </c>
      <c r="J31" s="13">
        <v>1E-4</v>
      </c>
      <c r="K31" s="17">
        <v>0</v>
      </c>
      <c r="L31" s="13">
        <v>0</v>
      </c>
      <c r="M31" s="13">
        <v>0</v>
      </c>
    </row>
    <row r="32" spans="1:13">
      <c r="B32">
        <f>SUM(Table6[Q4])</f>
        <v>1794</v>
      </c>
      <c r="C32" s="14" t="s">
        <v>74</v>
      </c>
      <c r="D32" s="17">
        <f>SUM(Table6[Q4 LY])</f>
        <v>2507</v>
      </c>
      <c r="E32" s="14" t="s">
        <v>74</v>
      </c>
      <c r="F32" s="14" t="s">
        <v>76</v>
      </c>
      <c r="H32" t="s">
        <v>30</v>
      </c>
      <c r="I32" s="17">
        <v>0</v>
      </c>
      <c r="J32" s="13">
        <v>0</v>
      </c>
      <c r="K32" s="17">
        <v>29</v>
      </c>
      <c r="L32" s="13">
        <v>3.5000000000000001E-3</v>
      </c>
      <c r="M32" s="13">
        <v>-1</v>
      </c>
    </row>
    <row r="33" spans="1:13">
      <c r="H33" t="s">
        <v>28</v>
      </c>
      <c r="I33" s="17">
        <v>0</v>
      </c>
      <c r="J33" s="13">
        <v>0</v>
      </c>
      <c r="K33" s="17">
        <v>3</v>
      </c>
      <c r="L33" s="13">
        <v>4.0000000000000002E-4</v>
      </c>
      <c r="M33" s="13">
        <v>-1</v>
      </c>
    </row>
    <row r="34" spans="1:13">
      <c r="H34" t="s">
        <v>62</v>
      </c>
      <c r="I34" s="17">
        <v>0</v>
      </c>
      <c r="J34" s="13">
        <v>0</v>
      </c>
      <c r="K34" s="17">
        <v>1</v>
      </c>
      <c r="L34" s="13">
        <v>1E-4</v>
      </c>
      <c r="M34" s="13">
        <v>-1</v>
      </c>
    </row>
    <row r="35" spans="1:13">
      <c r="H35" t="s">
        <v>63</v>
      </c>
      <c r="I35" s="17">
        <v>0</v>
      </c>
      <c r="J35" s="13">
        <v>0</v>
      </c>
      <c r="K35" s="17">
        <v>0</v>
      </c>
      <c r="L35" s="13">
        <v>0</v>
      </c>
      <c r="M35" s="13">
        <v>0</v>
      </c>
    </row>
    <row r="36" spans="1:13">
      <c r="H36" t="s">
        <v>64</v>
      </c>
      <c r="I36" s="17">
        <v>0</v>
      </c>
      <c r="J36" s="13">
        <v>0</v>
      </c>
      <c r="K36" s="17">
        <v>0</v>
      </c>
      <c r="L36" s="13">
        <v>0</v>
      </c>
      <c r="M36" s="13">
        <v>0</v>
      </c>
    </row>
    <row r="37" spans="1:13">
      <c r="H37" t="s">
        <v>65</v>
      </c>
      <c r="I37" s="17">
        <v>0</v>
      </c>
      <c r="J37" s="13">
        <v>0</v>
      </c>
      <c r="K37" s="17">
        <v>0</v>
      </c>
      <c r="L37" s="13">
        <v>0</v>
      </c>
      <c r="M37" s="13">
        <v>0</v>
      </c>
    </row>
    <row r="38" spans="1:13">
      <c r="H38" t="s">
        <v>66</v>
      </c>
      <c r="I38" s="17">
        <v>0</v>
      </c>
      <c r="J38" s="13">
        <v>0</v>
      </c>
      <c r="K38" s="17">
        <v>0</v>
      </c>
      <c r="L38" s="13">
        <v>0</v>
      </c>
      <c r="M38" s="13">
        <v>0</v>
      </c>
    </row>
    <row r="39" spans="1:13">
      <c r="H39" t="s">
        <v>67</v>
      </c>
      <c r="I39" s="17">
        <v>0</v>
      </c>
      <c r="J39" s="13">
        <v>0</v>
      </c>
      <c r="K39" s="17">
        <v>0</v>
      </c>
      <c r="L39" s="13">
        <v>0</v>
      </c>
      <c r="M39" s="13">
        <v>0</v>
      </c>
    </row>
    <row r="40" spans="1:13">
      <c r="H40" s="7" t="s">
        <v>68</v>
      </c>
      <c r="I40" s="19">
        <f>SUM(I10:I39)</f>
        <v>9259</v>
      </c>
      <c r="J40" s="15">
        <v>0.99990000000000001</v>
      </c>
      <c r="K40" s="7">
        <f>SUM(K10:K39)</f>
        <v>8390</v>
      </c>
      <c r="L40" s="16">
        <v>1</v>
      </c>
      <c r="M40" s="15">
        <v>0.1036</v>
      </c>
    </row>
    <row r="45" spans="1:13">
      <c r="A45" t="s">
        <v>35</v>
      </c>
      <c r="B45" t="s">
        <v>0</v>
      </c>
      <c r="C45" t="s">
        <v>11</v>
      </c>
      <c r="D45" t="s">
        <v>2</v>
      </c>
      <c r="E45" t="s">
        <v>57</v>
      </c>
      <c r="F45" t="s">
        <v>58</v>
      </c>
      <c r="G45" t="s">
        <v>55</v>
      </c>
    </row>
    <row r="46" spans="1:13">
      <c r="A46" t="s">
        <v>36</v>
      </c>
      <c r="B46" s="17">
        <v>1</v>
      </c>
      <c r="C46" s="17"/>
      <c r="D46" s="13">
        <v>0</v>
      </c>
      <c r="E46" s="17">
        <v>2</v>
      </c>
      <c r="F46" s="17">
        <v>0</v>
      </c>
      <c r="G46" s="13">
        <v>0</v>
      </c>
    </row>
    <row r="47" spans="1:13">
      <c r="A47" t="s">
        <v>37</v>
      </c>
      <c r="B47" s="17">
        <v>1618</v>
      </c>
      <c r="C47" s="17">
        <v>2230</v>
      </c>
      <c r="D47" s="13">
        <v>-0.27439999999999998</v>
      </c>
      <c r="E47" s="17">
        <v>7658</v>
      </c>
      <c r="F47" s="17">
        <v>7330</v>
      </c>
      <c r="G47" s="13">
        <v>4.4699999999999997E-2</v>
      </c>
    </row>
    <row r="48" spans="1:13">
      <c r="A48" t="s">
        <v>38</v>
      </c>
      <c r="B48" s="17">
        <v>2</v>
      </c>
      <c r="C48" s="17"/>
      <c r="D48" s="13">
        <v>0</v>
      </c>
      <c r="E48" s="17">
        <v>2</v>
      </c>
      <c r="F48" s="17">
        <v>1</v>
      </c>
      <c r="G48" s="13">
        <v>1</v>
      </c>
    </row>
    <row r="49" spans="1:7">
      <c r="A49" t="s">
        <v>39</v>
      </c>
      <c r="B49" s="17">
        <v>14</v>
      </c>
      <c r="C49" s="17">
        <v>6</v>
      </c>
      <c r="D49" s="13">
        <v>1.3332999999999999</v>
      </c>
      <c r="E49" s="17">
        <v>101</v>
      </c>
      <c r="F49" s="17">
        <v>96</v>
      </c>
      <c r="G49" s="13">
        <v>5.21E-2</v>
      </c>
    </row>
    <row r="50" spans="1:7">
      <c r="A50" t="s">
        <v>40</v>
      </c>
      <c r="B50" s="17">
        <v>106</v>
      </c>
      <c r="C50" s="17">
        <v>127</v>
      </c>
      <c r="D50" s="13">
        <v>-0.16539999999999999</v>
      </c>
      <c r="E50" s="17">
        <v>1188</v>
      </c>
      <c r="F50" s="17">
        <v>453</v>
      </c>
      <c r="G50" s="13">
        <v>1.6225000000000001</v>
      </c>
    </row>
    <row r="51" spans="1:7">
      <c r="A51" t="s">
        <v>41</v>
      </c>
      <c r="B51" s="17">
        <v>53</v>
      </c>
      <c r="C51" s="17">
        <v>144</v>
      </c>
      <c r="D51" s="13">
        <v>-0.63190000000000002</v>
      </c>
      <c r="E51" s="17">
        <v>308</v>
      </c>
      <c r="F51" s="17">
        <v>510</v>
      </c>
      <c r="G51" s="13">
        <v>-0.39610000000000001</v>
      </c>
    </row>
    <row r="52" spans="1:7">
      <c r="B52" s="17">
        <f>SUM(Table3[Q4])</f>
        <v>1794</v>
      </c>
      <c r="C52" s="17">
        <f>SUM(Table3[Q4 LY])</f>
        <v>2507</v>
      </c>
      <c r="D52" s="14" t="s">
        <v>69</v>
      </c>
      <c r="E52" s="17">
        <f>SUM(Table3[Sum of YTD])</f>
        <v>9259</v>
      </c>
      <c r="F52" s="17">
        <f>SUM(Table3[Sum of YTDLY])</f>
        <v>8390</v>
      </c>
      <c r="G52" s="14" t="s">
        <v>73</v>
      </c>
    </row>
    <row r="53" spans="1:7">
      <c r="E53" s="11"/>
    </row>
    <row r="55" spans="1:7">
      <c r="A55" t="s">
        <v>42</v>
      </c>
      <c r="B55" t="s">
        <v>0</v>
      </c>
      <c r="C55" t="s">
        <v>11</v>
      </c>
      <c r="D55" t="s">
        <v>2</v>
      </c>
      <c r="E55" t="s">
        <v>57</v>
      </c>
      <c r="F55" t="s">
        <v>58</v>
      </c>
      <c r="G55" t="s">
        <v>55</v>
      </c>
    </row>
    <row r="56" spans="1:7">
      <c r="A56" t="s">
        <v>36</v>
      </c>
      <c r="B56">
        <v>1</v>
      </c>
      <c r="D56" s="13">
        <v>0</v>
      </c>
      <c r="E56">
        <v>2</v>
      </c>
      <c r="F56">
        <v>0</v>
      </c>
      <c r="G56" s="13">
        <v>0</v>
      </c>
    </row>
    <row r="57" spans="1:7">
      <c r="A57" t="s">
        <v>43</v>
      </c>
      <c r="B57">
        <v>74</v>
      </c>
      <c r="C57">
        <v>118</v>
      </c>
      <c r="D57" s="13">
        <v>-0.37290000000000001</v>
      </c>
      <c r="E57">
        <v>307</v>
      </c>
      <c r="F57">
        <v>343</v>
      </c>
      <c r="G57" s="13">
        <v>-0.105</v>
      </c>
    </row>
    <row r="58" spans="1:7">
      <c r="A58" t="s">
        <v>44</v>
      </c>
      <c r="B58">
        <v>69</v>
      </c>
      <c r="C58">
        <v>100</v>
      </c>
      <c r="D58" s="13">
        <v>-0.31</v>
      </c>
      <c r="E58">
        <v>402</v>
      </c>
      <c r="F58">
        <v>241</v>
      </c>
      <c r="G58" s="13">
        <v>0.66800000000000004</v>
      </c>
    </row>
    <row r="59" spans="1:7">
      <c r="A59" t="s">
        <v>38</v>
      </c>
      <c r="B59">
        <v>2</v>
      </c>
      <c r="D59" s="13">
        <v>0</v>
      </c>
      <c r="E59">
        <v>2</v>
      </c>
      <c r="F59">
        <v>1</v>
      </c>
      <c r="G59" s="13">
        <v>1</v>
      </c>
    </row>
    <row r="60" spans="1:7">
      <c r="A60" t="s">
        <v>45</v>
      </c>
      <c r="B60">
        <v>123</v>
      </c>
      <c r="C60">
        <v>294</v>
      </c>
      <c r="D60" s="13">
        <v>-0.58160000000000001</v>
      </c>
      <c r="E60">
        <v>657</v>
      </c>
      <c r="F60">
        <v>863</v>
      </c>
      <c r="G60" s="13">
        <v>-0.2387</v>
      </c>
    </row>
    <row r="61" spans="1:7">
      <c r="A61" t="s">
        <v>46</v>
      </c>
      <c r="B61">
        <v>122</v>
      </c>
      <c r="C61">
        <v>43</v>
      </c>
      <c r="D61" s="13">
        <v>1.8371999999999999</v>
      </c>
      <c r="E61">
        <v>387</v>
      </c>
      <c r="F61">
        <v>114</v>
      </c>
      <c r="G61" s="13">
        <v>2.3946999999999998</v>
      </c>
    </row>
    <row r="62" spans="1:7">
      <c r="A62" t="s">
        <v>39</v>
      </c>
      <c r="B62">
        <v>14</v>
      </c>
      <c r="C62">
        <v>6</v>
      </c>
      <c r="D62" s="13">
        <v>1.3332999999999999</v>
      </c>
      <c r="E62">
        <v>101</v>
      </c>
      <c r="F62">
        <v>96</v>
      </c>
      <c r="G62" s="13">
        <v>5.21E-2</v>
      </c>
    </row>
    <row r="63" spans="1:7">
      <c r="A63" t="s">
        <v>40</v>
      </c>
      <c r="B63">
        <v>106</v>
      </c>
      <c r="C63">
        <v>127</v>
      </c>
      <c r="D63" s="13">
        <v>-0.16539999999999999</v>
      </c>
      <c r="E63">
        <v>1188</v>
      </c>
      <c r="F63">
        <v>453</v>
      </c>
      <c r="G63" s="13">
        <v>1.6225000000000001</v>
      </c>
    </row>
    <row r="64" spans="1:7">
      <c r="A64" t="s">
        <v>47</v>
      </c>
      <c r="B64">
        <v>797</v>
      </c>
      <c r="C64">
        <v>839</v>
      </c>
      <c r="D64" s="13">
        <v>-5.0099999999999999E-2</v>
      </c>
      <c r="E64">
        <v>3265</v>
      </c>
      <c r="F64">
        <v>2891</v>
      </c>
      <c r="G64" s="13">
        <v>0.12939999999999999</v>
      </c>
    </row>
    <row r="65" spans="1:7">
      <c r="A65" t="s">
        <v>48</v>
      </c>
      <c r="B65">
        <v>165</v>
      </c>
      <c r="C65">
        <v>455</v>
      </c>
      <c r="D65" s="13">
        <v>-0.63739999999999997</v>
      </c>
      <c r="E65">
        <v>1192</v>
      </c>
      <c r="F65">
        <v>1433</v>
      </c>
      <c r="G65" s="13">
        <v>-0.16819999999999999</v>
      </c>
    </row>
    <row r="66" spans="1:7">
      <c r="A66" t="s">
        <v>41</v>
      </c>
      <c r="B66">
        <v>48</v>
      </c>
      <c r="C66">
        <v>142</v>
      </c>
      <c r="D66" s="13">
        <v>-0.66200000000000003</v>
      </c>
      <c r="E66">
        <v>299</v>
      </c>
      <c r="F66">
        <v>489</v>
      </c>
      <c r="G66" s="13">
        <v>-0.38850000000000001</v>
      </c>
    </row>
    <row r="67" spans="1:7">
      <c r="A67" t="s">
        <v>49</v>
      </c>
      <c r="B67">
        <v>90</v>
      </c>
      <c r="C67">
        <v>196</v>
      </c>
      <c r="D67" s="13">
        <v>-0.54079999999999995</v>
      </c>
      <c r="E67">
        <v>540</v>
      </c>
      <c r="F67">
        <v>879</v>
      </c>
      <c r="G67" s="13">
        <v>-0.38569999999999999</v>
      </c>
    </row>
    <row r="68" spans="1:7">
      <c r="A68" t="s">
        <v>50</v>
      </c>
      <c r="B68">
        <v>183</v>
      </c>
      <c r="C68">
        <v>187</v>
      </c>
      <c r="D68" s="13">
        <v>-2.1399999999999999E-2</v>
      </c>
      <c r="E68">
        <v>917</v>
      </c>
      <c r="F68">
        <v>587</v>
      </c>
      <c r="G68" s="13">
        <v>0.56220000000000003</v>
      </c>
    </row>
    <row r="69" spans="1:7">
      <c r="B69" s="9">
        <f>SUM(Table7[Q4])</f>
        <v>1794</v>
      </c>
      <c r="C69" s="9" t="s">
        <v>70</v>
      </c>
      <c r="D69" s="14" t="s">
        <v>69</v>
      </c>
      <c r="E69" s="9" t="s">
        <v>71</v>
      </c>
      <c r="F69" s="9" t="s">
        <v>72</v>
      </c>
      <c r="G69" s="14" t="s">
        <v>73</v>
      </c>
    </row>
  </sheetData>
  <phoneticPr fontId="4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EAED-4B1E-4767-A906-E8C30814B09C}">
  <dimension ref="A2:G7"/>
  <sheetViews>
    <sheetView workbookViewId="0">
      <selection activeCell="E30" sqref="E30"/>
    </sheetView>
  </sheetViews>
  <sheetFormatPr defaultRowHeight="13.2"/>
  <cols>
    <col min="1" max="1" width="12.33203125" bestFit="1" customWidth="1"/>
    <col min="2" max="7" width="26.33203125" customWidth="1"/>
  </cols>
  <sheetData>
    <row r="2" spans="1:7">
      <c r="E2" s="11"/>
    </row>
    <row r="4" spans="1:7">
      <c r="A4" t="s">
        <v>51</v>
      </c>
      <c r="B4" t="s">
        <v>0</v>
      </c>
      <c r="C4" t="s">
        <v>11</v>
      </c>
      <c r="D4" t="s">
        <v>52</v>
      </c>
      <c r="E4" t="s">
        <v>3</v>
      </c>
      <c r="F4" t="s">
        <v>58</v>
      </c>
      <c r="G4" t="s">
        <v>53</v>
      </c>
    </row>
    <row r="5" spans="1:7">
      <c r="A5" t="s">
        <v>75</v>
      </c>
      <c r="B5">
        <v>1189</v>
      </c>
      <c r="C5">
        <v>2167</v>
      </c>
      <c r="D5" s="4">
        <v>-0.45179999999999998</v>
      </c>
      <c r="E5">
        <v>6736</v>
      </c>
      <c r="F5">
        <v>6820</v>
      </c>
      <c r="G5" s="4">
        <v>-1.3599999999999999E-2</v>
      </c>
    </row>
    <row r="6" spans="1:7">
      <c r="A6" t="s">
        <v>54</v>
      </c>
      <c r="B6">
        <v>605</v>
      </c>
      <c r="C6">
        <v>340</v>
      </c>
      <c r="D6" s="4">
        <v>0.78990000000000005</v>
      </c>
      <c r="E6">
        <v>2523</v>
      </c>
      <c r="F6">
        <v>1570</v>
      </c>
      <c r="G6" s="4">
        <v>0.62229999999999996</v>
      </c>
    </row>
    <row r="7" spans="1:7">
      <c r="A7" s="7"/>
      <c r="B7" s="7">
        <f>SUM(B5:B6)</f>
        <v>1794</v>
      </c>
      <c r="C7" s="7">
        <f>SUM(C5:C6)</f>
        <v>2507</v>
      </c>
      <c r="D7" s="8">
        <v>-0.28439999999999999</v>
      </c>
      <c r="E7" s="7">
        <v>9259</v>
      </c>
      <c r="F7" s="7">
        <v>8390</v>
      </c>
      <c r="G7" s="8">
        <v>0.1036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F61EB10AE4CC44B5098C30AE96C9E2" ma:contentTypeVersion="14" ma:contentTypeDescription="Create a new document." ma:contentTypeScope="" ma:versionID="d22ea29a1997d60d067c0911c8cf42a6">
  <xsd:schema xmlns:xsd="http://www.w3.org/2001/XMLSchema" xmlns:xs="http://www.w3.org/2001/XMLSchema" xmlns:p="http://schemas.microsoft.com/office/2006/metadata/properties" xmlns:ns2="48d97393-1ec9-47d6-a9cb-d31e98655a31" xmlns:ns3="0ecf117a-60d0-4de0-bc63-2e9690381161" targetNamespace="http://schemas.microsoft.com/office/2006/metadata/properties" ma:root="true" ma:fieldsID="47ed9fd9951d58e0f5600f82a852fea4" ns2:_="" ns3:_="">
    <xsd:import namespace="48d97393-1ec9-47d6-a9cb-d31e98655a31"/>
    <xsd:import namespace="0ecf117a-60d0-4de0-bc63-2e96903811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97393-1ec9-47d6-a9cb-d31e98655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c5493f-5547-47cb-89d6-009cd59f9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f117a-60d0-4de0-bc63-2e969038116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6d73d6-70e7-495e-bf55-00b4924e428a}" ma:internalName="TaxCatchAll" ma:showField="CatchAllData" ma:web="0ecf117a-60d0-4de0-bc63-2e9690381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d97393-1ec9-47d6-a9cb-d31e98655a31">
      <Terms xmlns="http://schemas.microsoft.com/office/infopath/2007/PartnerControls"/>
    </lcf76f155ced4ddcb4097134ff3c332f>
    <TaxCatchAll xmlns="0ecf117a-60d0-4de0-bc63-2e9690381161" xsi:nil="true"/>
  </documentManagement>
</p:properties>
</file>

<file path=customXml/itemProps1.xml><?xml version="1.0" encoding="utf-8"?>
<ds:datastoreItem xmlns:ds="http://schemas.openxmlformats.org/officeDocument/2006/customXml" ds:itemID="{DED494B5-F879-446D-992A-690D82643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97393-1ec9-47d6-a9cb-d31e98655a31"/>
    <ds:schemaRef ds:uri="0ecf117a-60d0-4de0-bc63-2e969038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87303F-6FCF-4E23-A36D-9DA8FBF7D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AB427-3FA6-4FA2-B304-08603C5931A7}">
  <ds:schemaRefs>
    <ds:schemaRef ds:uri="http://schemas.microsoft.com/office/2006/metadata/properties"/>
    <ds:schemaRef ds:uri="http://schemas.microsoft.com/office/infopath/2007/PartnerControls"/>
    <ds:schemaRef ds:uri="5d09d1ef-979a-4867-8bbf-8c7e56bd03fc"/>
    <ds:schemaRef ds:uri="a0aa95d8-ab20-4755-8dbd-e69443e9a048"/>
    <ds:schemaRef ds:uri="48d97393-1ec9-47d6-a9cb-d31e98655a31"/>
    <ds:schemaRef ds:uri="0ecf117a-60d0-4de0-bc63-2e9690381161"/>
  </ds:schemaRefs>
</ds:datastoreItem>
</file>

<file path=docMetadata/LabelInfo.xml><?xml version="1.0" encoding="utf-8"?>
<clbl:labelList xmlns:clbl="http://schemas.microsoft.com/office/2020/mipLabelMetadata">
  <clbl:label id="{01539558-85db-458f-a2d1-52f077800fa4}" enabled="0" method="" siteId="{01539558-85db-458f-a2d1-52f077800fa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 &amp; Coach </vt:lpstr>
      <vt:lpstr>Fuel Type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Sugam Shrestha</dc:creator>
  <cp:lastModifiedBy>Scott Clarke</cp:lastModifiedBy>
  <dcterms:created xsi:type="dcterms:W3CDTF">2026-01-21T13:29:03Z</dcterms:created>
  <dcterms:modified xsi:type="dcterms:W3CDTF">2026-02-17T08:32:50Z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0x010100E7F61EB10AE4CC44B5098C30AE96C9E2</vt:lpwstr>
  </property>
  <property fmtid="{D5CDD505-2E9C-101B-9397-08002B2CF9AE}" pid="3" name="MediaServiceImageTags">
    <vt:lpwstr/>
  </property>
</Properties>
</file>